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7425"/>
  </bookViews>
  <sheets>
    <sheet name="Лист1" sheetId="1" r:id="rId1"/>
  </sheets>
  <definedNames>
    <definedName name="_xlnm.Print_Area" localSheetId="0">Лист1!$A$1:$H$42</definedName>
  </definedNames>
  <calcPr calcId="145621"/>
</workbook>
</file>

<file path=xl/calcChain.xml><?xml version="1.0" encoding="utf-8"?>
<calcChain xmlns="http://schemas.openxmlformats.org/spreadsheetml/2006/main">
  <c r="H29" i="1" l="1"/>
  <c r="H27" i="1"/>
  <c r="B8" i="1"/>
  <c r="D10" i="1" l="1"/>
  <c r="H26" i="1" l="1"/>
  <c r="H20" i="1"/>
  <c r="H21" i="1"/>
  <c r="H15" i="1"/>
  <c r="H10" i="1"/>
  <c r="G15" i="1"/>
  <c r="G29" i="1"/>
  <c r="G30" i="1"/>
  <c r="D20" i="1"/>
  <c r="G20" i="1"/>
  <c r="D21" i="1"/>
  <c r="G21" i="1"/>
  <c r="D24" i="1"/>
  <c r="G24" i="1"/>
  <c r="H24" i="1"/>
  <c r="D25" i="1"/>
  <c r="G25" i="1"/>
  <c r="H25" i="1"/>
  <c r="D26" i="1"/>
  <c r="G26" i="1"/>
  <c r="D27" i="1"/>
  <c r="G27" i="1"/>
  <c r="D28" i="1"/>
  <c r="G28" i="1"/>
  <c r="H28" i="1"/>
  <c r="F8" i="1" l="1"/>
  <c r="E8" i="1"/>
  <c r="H11" i="1"/>
  <c r="H12" i="1"/>
  <c r="H13" i="1"/>
  <c r="H14" i="1"/>
  <c r="H18" i="1"/>
  <c r="D15" i="1" l="1"/>
  <c r="D18" i="1" l="1"/>
  <c r="G17" i="1"/>
  <c r="C8" i="1" l="1"/>
  <c r="G10" i="1" l="1"/>
  <c r="F31" i="1"/>
  <c r="E31" i="1"/>
  <c r="C31" i="1"/>
  <c r="B31" i="1"/>
  <c r="H9" i="1"/>
  <c r="C19" i="1"/>
  <c r="C22" i="1" s="1"/>
  <c r="B19" i="1"/>
  <c r="E22" i="1"/>
  <c r="E37" i="1" s="1"/>
  <c r="C37" i="1" l="1"/>
  <c r="C38" i="1" s="1"/>
  <c r="B22" i="1"/>
  <c r="B32" i="1" s="1"/>
  <c r="F22" i="1"/>
  <c r="H19" i="1"/>
  <c r="H31" i="1"/>
  <c r="G19" i="1"/>
  <c r="H22" i="1" l="1"/>
  <c r="F37" i="1"/>
  <c r="F38" i="1" s="1"/>
  <c r="B37" i="1"/>
  <c r="B38" i="1" s="1"/>
  <c r="D22" i="1"/>
  <c r="G22" i="1"/>
  <c r="E38" i="1"/>
  <c r="G14" i="1"/>
  <c r="G13" i="1"/>
  <c r="G12" i="1"/>
  <c r="G11" i="1"/>
  <c r="G9" i="1"/>
  <c r="D19" i="1"/>
  <c r="D13" i="1"/>
  <c r="D14" i="1"/>
  <c r="D11" i="1"/>
  <c r="D9" i="1"/>
  <c r="D12" i="1"/>
  <c r="D31" i="1" l="1"/>
  <c r="E32" i="1"/>
  <c r="C32" i="1"/>
  <c r="H8" i="1"/>
  <c r="G31" i="1"/>
  <c r="G8" i="1"/>
  <c r="D8" i="1"/>
  <c r="F32" i="1" l="1"/>
</calcChain>
</file>

<file path=xl/sharedStrings.xml><?xml version="1.0" encoding="utf-8"?>
<sst xmlns="http://schemas.openxmlformats.org/spreadsheetml/2006/main" count="52" uniqueCount="49">
  <si>
    <t>Наименование показателя</t>
  </si>
  <si>
    <t>Доходы</t>
  </si>
  <si>
    <t xml:space="preserve">Налоговые и неналоговые доходы </t>
  </si>
  <si>
    <t xml:space="preserve">Доходы от использования имущества, находящегося в государственной и муниципальной собственности                  </t>
  </si>
  <si>
    <t xml:space="preserve">Доходы от продажи материальных и нематериальных активов       </t>
  </si>
  <si>
    <t xml:space="preserve">Безвозмездные поступления      </t>
  </si>
  <si>
    <t xml:space="preserve">Всего:                         </t>
  </si>
  <si>
    <t>Расходы</t>
  </si>
  <si>
    <t xml:space="preserve">Общегосударственные вопросы    </t>
  </si>
  <si>
    <t xml:space="preserve">Национальная экономика         </t>
  </si>
  <si>
    <t xml:space="preserve">Жилищно-коммунальное хозяйство </t>
  </si>
  <si>
    <t xml:space="preserve">Социальная политика            </t>
  </si>
  <si>
    <t>Физическая культура и спорт</t>
  </si>
  <si>
    <t>Обслуживание государственного и муниципального долга</t>
  </si>
  <si>
    <t>Источники</t>
  </si>
  <si>
    <t>Изменение остатков  средств  на счетах по учету средств бюджета</t>
  </si>
  <si>
    <t xml:space="preserve">% исполнения    </t>
  </si>
  <si>
    <t>тыс. руб.</t>
  </si>
  <si>
    <t xml:space="preserve">Результат исполнения бюджета (дефицит "-", профицит "+")    </t>
  </si>
  <si>
    <t xml:space="preserve">Налоги на прибыль, доходы (налог на доходы физических лиц)      </t>
  </si>
  <si>
    <t>Безвозмездные поступления от других бюджетов бюджетной системы РФ</t>
  </si>
  <si>
    <t>С.В. Чалбушева</t>
  </si>
  <si>
    <t>Прочие безвозмездные поступления</t>
  </si>
  <si>
    <t>Сведения</t>
  </si>
  <si>
    <t xml:space="preserve"> </t>
  </si>
  <si>
    <t>Доходы от оказания платных услуг (работ) и компенсации затрат государства</t>
  </si>
  <si>
    <t>Бюджетные кредиты от других бюджетов бюджетной системы РФ</t>
  </si>
  <si>
    <t>Налоги на имущество</t>
  </si>
  <si>
    <t>Государственная пошлина</t>
  </si>
  <si>
    <t xml:space="preserve">Налоги на совокупный доход ( ЕСХН)     </t>
  </si>
  <si>
    <t>Погашение бюджетных кредитов,полученных от других бюджетов бюджетной системы Российской Федерации в валюте  Российской Федерации, бюджетами сельских поселений в валюте Российской Федерации</t>
  </si>
  <si>
    <t>Национальная оборона</t>
  </si>
  <si>
    <t xml:space="preserve">Бюджетные назначения </t>
  </si>
  <si>
    <t xml:space="preserve">Кассовое исполнение </t>
  </si>
  <si>
    <t>Бюджетные назначения</t>
  </si>
  <si>
    <t>Источники финансирования дефицита бюджета -всего:</t>
  </si>
  <si>
    <t>Председатель</t>
  </si>
  <si>
    <t xml:space="preserve">Марксовского муниципального района </t>
  </si>
  <si>
    <t xml:space="preserve">комитета финансов администрации 
</t>
  </si>
  <si>
    <t>Приложение № 3</t>
  </si>
  <si>
    <t>Налоги  на товары (работы, услуги), реализуемые на территории   Российской Федерации</t>
  </si>
  <si>
    <t>Прочие неналоговые доходы</t>
  </si>
  <si>
    <t>Ппмвлечение бюджетных кредитов из других бюджетов бюджетной системы  Российской Федерации, бюджетами сельских поселений в валюте Российской Федерации</t>
  </si>
  <si>
    <t xml:space="preserve"> об исполнении бюджета Подлесновского муниципального образования за 2024 год в сравнении с 2023 годом</t>
  </si>
  <si>
    <t xml:space="preserve"> 2023 год</t>
  </si>
  <si>
    <t>2024 год</t>
  </si>
  <si>
    <t>Инициативные платежи</t>
  </si>
  <si>
    <t>Темп роста, в %  (2024 г./ 2023 г.)</t>
  </si>
  <si>
    <t>свыше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</si>
</sst>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64" fontId="10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7" zoomScale="90" zoomScaleNormal="90" zoomScaleSheetLayoutView="87" workbookViewId="0">
      <selection activeCell="N35" sqref="N35"/>
    </sheetView>
  </sheetViews>
  <sheetFormatPr defaultRowHeight="15" x14ac:dyDescent="0.25"/>
  <cols>
    <col min="1" max="1" width="43.140625" customWidth="1"/>
    <col min="2" max="2" width="14" customWidth="1"/>
    <col min="3" max="3" width="14.42578125" customWidth="1"/>
    <col min="4" max="4" width="13.140625" customWidth="1"/>
    <col min="5" max="5" width="14.5703125" customWidth="1"/>
    <col min="6" max="6" width="14.42578125" customWidth="1"/>
    <col min="7" max="7" width="13.28515625" customWidth="1"/>
    <col min="8" max="8" width="12.85546875" customWidth="1"/>
  </cols>
  <sheetData>
    <row r="1" spans="1:8" x14ac:dyDescent="0.25">
      <c r="G1" s="25" t="s">
        <v>39</v>
      </c>
      <c r="H1" s="25"/>
    </row>
    <row r="2" spans="1:8" ht="26.25" customHeight="1" x14ac:dyDescent="0.25">
      <c r="A2" s="26" t="s">
        <v>23</v>
      </c>
      <c r="B2" s="26"/>
      <c r="C2" s="26"/>
      <c r="D2" s="26"/>
      <c r="E2" s="26"/>
      <c r="F2" s="26"/>
      <c r="G2" s="26"/>
      <c r="H2" s="26"/>
    </row>
    <row r="3" spans="1:8" ht="27" customHeight="1" x14ac:dyDescent="0.25">
      <c r="A3" s="26" t="s">
        <v>43</v>
      </c>
      <c r="B3" s="26"/>
      <c r="C3" s="26"/>
      <c r="D3" s="26"/>
      <c r="E3" s="26"/>
      <c r="F3" s="26"/>
      <c r="G3" s="26"/>
      <c r="H3" s="26"/>
    </row>
    <row r="4" spans="1:8" ht="17.25" customHeight="1" x14ac:dyDescent="0.25">
      <c r="A4" s="1"/>
      <c r="B4" s="1"/>
      <c r="C4" s="1"/>
      <c r="D4" s="2"/>
      <c r="E4" s="1"/>
      <c r="F4" s="1"/>
      <c r="G4" s="2"/>
      <c r="H4" s="2" t="s">
        <v>17</v>
      </c>
    </row>
    <row r="5" spans="1:8" ht="17.25" customHeight="1" x14ac:dyDescent="0.25">
      <c r="A5" s="35" t="s">
        <v>0</v>
      </c>
      <c r="B5" s="37" t="s">
        <v>44</v>
      </c>
      <c r="C5" s="38"/>
      <c r="D5" s="39"/>
      <c r="E5" s="40" t="s">
        <v>45</v>
      </c>
      <c r="F5" s="41"/>
      <c r="G5" s="42"/>
      <c r="H5" s="44" t="s">
        <v>47</v>
      </c>
    </row>
    <row r="6" spans="1:8" ht="59.25" customHeight="1" x14ac:dyDescent="0.25">
      <c r="A6" s="36"/>
      <c r="B6" s="17" t="s">
        <v>32</v>
      </c>
      <c r="C6" s="17" t="s">
        <v>33</v>
      </c>
      <c r="D6" s="17" t="s">
        <v>16</v>
      </c>
      <c r="E6" s="17" t="s">
        <v>34</v>
      </c>
      <c r="F6" s="17" t="s">
        <v>33</v>
      </c>
      <c r="G6" s="17" t="s">
        <v>16</v>
      </c>
      <c r="H6" s="45"/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8"/>
    </row>
    <row r="8" spans="1:8" x14ac:dyDescent="0.25">
      <c r="A8" s="4" t="s">
        <v>2</v>
      </c>
      <c r="B8" s="5">
        <f>SUM(B9:B18)</f>
        <v>17477.2</v>
      </c>
      <c r="C8" s="5">
        <f>SUM(C9:C18)</f>
        <v>17497.800000000003</v>
      </c>
      <c r="D8" s="5">
        <f>C8/B8*100</f>
        <v>100.11786785068549</v>
      </c>
      <c r="E8" s="14">
        <f>SUM(E9:E18)</f>
        <v>18174.2</v>
      </c>
      <c r="F8" s="14">
        <f>SUM(F9:F18)</f>
        <v>21256.500000000004</v>
      </c>
      <c r="G8" s="14">
        <f t="shared" ref="G8:G17" si="0">F8/E8*100</f>
        <v>116.95975613782177</v>
      </c>
      <c r="H8" s="18">
        <f>SUM(F8/C8)*100</f>
        <v>121.4809861811199</v>
      </c>
    </row>
    <row r="9" spans="1:8" ht="30" x14ac:dyDescent="0.25">
      <c r="A9" s="6" t="s">
        <v>19</v>
      </c>
      <c r="B9" s="3">
        <v>5332.2</v>
      </c>
      <c r="C9" s="3">
        <v>4999.8999999999996</v>
      </c>
      <c r="D9" s="3">
        <f t="shared" ref="D9:D19" si="1">C9/B9*100</f>
        <v>93.768050710776038</v>
      </c>
      <c r="E9" s="3">
        <v>5609.1</v>
      </c>
      <c r="F9" s="3">
        <v>6004.1</v>
      </c>
      <c r="G9" s="15">
        <f t="shared" si="0"/>
        <v>107.04212797061918</v>
      </c>
      <c r="H9" s="19">
        <f t="shared" ref="H9:H22" si="2">SUM(F9/C9)*100</f>
        <v>120.08440168803378</v>
      </c>
    </row>
    <row r="10" spans="1:8" ht="45" x14ac:dyDescent="0.25">
      <c r="A10" s="6" t="s">
        <v>40</v>
      </c>
      <c r="B10" s="3">
        <v>5658.1</v>
      </c>
      <c r="C10" s="3">
        <v>6586</v>
      </c>
      <c r="D10" s="3">
        <f t="shared" si="1"/>
        <v>116.39949806472136</v>
      </c>
      <c r="E10" s="3">
        <v>5941.6</v>
      </c>
      <c r="F10" s="3">
        <v>6930.3</v>
      </c>
      <c r="G10" s="15">
        <f t="shared" si="0"/>
        <v>116.64029890938468</v>
      </c>
      <c r="H10" s="19">
        <f t="shared" si="2"/>
        <v>105.22775584573338</v>
      </c>
    </row>
    <row r="11" spans="1:8" x14ac:dyDescent="0.25">
      <c r="A11" s="6" t="s">
        <v>29</v>
      </c>
      <c r="B11" s="3">
        <v>314.2</v>
      </c>
      <c r="C11" s="3">
        <v>474.9</v>
      </c>
      <c r="D11" s="3">
        <f>C11/B11*100</f>
        <v>151.14576702737111</v>
      </c>
      <c r="E11" s="3">
        <v>400</v>
      </c>
      <c r="F11" s="3">
        <v>403.1</v>
      </c>
      <c r="G11" s="15">
        <f t="shared" si="0"/>
        <v>100.77500000000002</v>
      </c>
      <c r="H11" s="19">
        <f t="shared" si="2"/>
        <v>84.881027584754705</v>
      </c>
    </row>
    <row r="12" spans="1:8" x14ac:dyDescent="0.25">
      <c r="A12" s="6" t="s">
        <v>27</v>
      </c>
      <c r="B12" s="3">
        <v>5680.7</v>
      </c>
      <c r="C12" s="3">
        <v>4973.6000000000004</v>
      </c>
      <c r="D12" s="3">
        <f t="shared" si="1"/>
        <v>87.552590349780843</v>
      </c>
      <c r="E12" s="3">
        <v>5464</v>
      </c>
      <c r="F12" s="3">
        <v>7068.4</v>
      </c>
      <c r="G12" s="15">
        <f t="shared" si="0"/>
        <v>129.36310395314788</v>
      </c>
      <c r="H12" s="19">
        <f t="shared" si="2"/>
        <v>142.1183850731864</v>
      </c>
    </row>
    <row r="13" spans="1:8" x14ac:dyDescent="0.25">
      <c r="A13" s="6" t="s">
        <v>28</v>
      </c>
      <c r="B13" s="3">
        <v>20</v>
      </c>
      <c r="C13" s="3">
        <v>24.7</v>
      </c>
      <c r="D13" s="3">
        <f>C13/B13*100</f>
        <v>123.49999999999999</v>
      </c>
      <c r="E13" s="3">
        <v>20</v>
      </c>
      <c r="F13" s="3">
        <v>24.2</v>
      </c>
      <c r="G13" s="15">
        <f t="shared" si="0"/>
        <v>121</v>
      </c>
      <c r="H13" s="19">
        <f t="shared" si="2"/>
        <v>97.97570850202429</v>
      </c>
    </row>
    <row r="14" spans="1:8" ht="45" customHeight="1" x14ac:dyDescent="0.25">
      <c r="A14" s="6" t="s">
        <v>3</v>
      </c>
      <c r="B14" s="3">
        <v>472</v>
      </c>
      <c r="C14" s="3">
        <v>438.7</v>
      </c>
      <c r="D14" s="3">
        <f t="shared" si="1"/>
        <v>92.944915254237287</v>
      </c>
      <c r="E14" s="3">
        <v>437</v>
      </c>
      <c r="F14" s="3">
        <v>523.9</v>
      </c>
      <c r="G14" s="15">
        <f t="shared" si="0"/>
        <v>119.88558352402745</v>
      </c>
      <c r="H14" s="19">
        <f t="shared" si="2"/>
        <v>119.42101664007293</v>
      </c>
    </row>
    <row r="15" spans="1:8" ht="29.25" hidden="1" customHeight="1" x14ac:dyDescent="0.25">
      <c r="A15" s="6" t="s">
        <v>25</v>
      </c>
      <c r="B15" s="3"/>
      <c r="C15" s="3"/>
      <c r="D15" s="3" t="e">
        <f t="shared" si="1"/>
        <v>#DIV/0!</v>
      </c>
      <c r="E15" s="3"/>
      <c r="F15" s="3"/>
      <c r="G15" s="15" t="e">
        <f t="shared" si="0"/>
        <v>#DIV/0!</v>
      </c>
      <c r="H15" s="19" t="e">
        <f t="shared" si="2"/>
        <v>#DIV/0!</v>
      </c>
    </row>
    <row r="16" spans="1:8" ht="30" hidden="1" customHeight="1" x14ac:dyDescent="0.25">
      <c r="A16" s="6" t="s">
        <v>4</v>
      </c>
      <c r="B16" s="3"/>
      <c r="C16" s="3"/>
      <c r="D16" s="3"/>
      <c r="E16" s="3"/>
      <c r="F16" s="3"/>
      <c r="G16" s="15"/>
      <c r="H16" s="19"/>
    </row>
    <row r="17" spans="1:8" x14ac:dyDescent="0.25">
      <c r="A17" s="6" t="s">
        <v>46</v>
      </c>
      <c r="B17" s="3"/>
      <c r="C17" s="3"/>
      <c r="D17" s="3"/>
      <c r="E17" s="3">
        <v>302.5</v>
      </c>
      <c r="F17" s="3">
        <v>302.5</v>
      </c>
      <c r="G17" s="15">
        <f t="shared" si="0"/>
        <v>100</v>
      </c>
      <c r="H17" s="19"/>
    </row>
    <row r="18" spans="1:8" x14ac:dyDescent="0.25">
      <c r="A18" s="6" t="s">
        <v>41</v>
      </c>
      <c r="B18" s="3"/>
      <c r="C18" s="3"/>
      <c r="D18" s="3" t="e">
        <f t="shared" si="1"/>
        <v>#DIV/0!</v>
      </c>
      <c r="E18" s="3"/>
      <c r="F18" s="3"/>
      <c r="G18" s="15"/>
      <c r="H18" s="19" t="e">
        <f t="shared" si="2"/>
        <v>#DIV/0!</v>
      </c>
    </row>
    <row r="19" spans="1:8" x14ac:dyDescent="0.25">
      <c r="A19" s="4" t="s">
        <v>5</v>
      </c>
      <c r="B19" s="5">
        <f>B20</f>
        <v>39650.300000000003</v>
      </c>
      <c r="C19" s="5">
        <f>C20</f>
        <v>39310.300000000003</v>
      </c>
      <c r="D19" s="5">
        <f t="shared" si="1"/>
        <v>99.142503335409813</v>
      </c>
      <c r="E19" s="14">
        <v>25599.5</v>
      </c>
      <c r="F19" s="14">
        <v>25599.5</v>
      </c>
      <c r="G19" s="14">
        <f t="shared" ref="G19" si="3">F19/E19*100</f>
        <v>100</v>
      </c>
      <c r="H19" s="19">
        <f t="shared" si="2"/>
        <v>65.121609349203638</v>
      </c>
    </row>
    <row r="20" spans="1:8" ht="30" customHeight="1" x14ac:dyDescent="0.25">
      <c r="A20" s="6" t="s">
        <v>20</v>
      </c>
      <c r="B20" s="3">
        <v>39650.300000000003</v>
      </c>
      <c r="C20" s="3">
        <v>39310.300000000003</v>
      </c>
      <c r="D20" s="3">
        <f>C20/B20*100</f>
        <v>99.142503335409813</v>
      </c>
      <c r="E20" s="3">
        <v>26674.2</v>
      </c>
      <c r="F20" s="3">
        <v>26674.2</v>
      </c>
      <c r="G20" s="15">
        <f t="shared" ref="G20:G22" si="4">F20/E20*100</f>
        <v>100</v>
      </c>
      <c r="H20" s="19">
        <f t="shared" si="2"/>
        <v>67.855498431708739</v>
      </c>
    </row>
    <row r="21" spans="1:8" ht="19.5" hidden="1" customHeight="1" x14ac:dyDescent="0.25">
      <c r="A21" s="6" t="s">
        <v>22</v>
      </c>
      <c r="B21" s="3"/>
      <c r="C21" s="3"/>
      <c r="D21" s="3" t="e">
        <f>C21/B21*100</f>
        <v>#DIV/0!</v>
      </c>
      <c r="E21" s="3"/>
      <c r="F21" s="3"/>
      <c r="G21" s="15" t="e">
        <f t="shared" si="4"/>
        <v>#DIV/0!</v>
      </c>
      <c r="H21" s="19" t="e">
        <f t="shared" si="2"/>
        <v>#DIV/0!</v>
      </c>
    </row>
    <row r="22" spans="1:8" x14ac:dyDescent="0.25">
      <c r="A22" s="4" t="s">
        <v>6</v>
      </c>
      <c r="B22" s="5">
        <f>B8+B19</f>
        <v>57127.5</v>
      </c>
      <c r="C22" s="5">
        <f>C8+C19</f>
        <v>56808.100000000006</v>
      </c>
      <c r="D22" s="5">
        <f>C22/B22*100</f>
        <v>99.440899741805623</v>
      </c>
      <c r="E22" s="14">
        <f>E8+E19</f>
        <v>43773.7</v>
      </c>
      <c r="F22" s="14">
        <f>F8+F19</f>
        <v>46856</v>
      </c>
      <c r="G22" s="14">
        <f t="shared" si="4"/>
        <v>107.04144269275844</v>
      </c>
      <c r="H22" s="19">
        <f t="shared" si="2"/>
        <v>82.481195463323004</v>
      </c>
    </row>
    <row r="23" spans="1:8" x14ac:dyDescent="0.25">
      <c r="A23" s="29" t="s">
        <v>7</v>
      </c>
      <c r="B23" s="30"/>
      <c r="C23" s="30"/>
      <c r="D23" s="30"/>
      <c r="E23" s="30"/>
      <c r="F23" s="30"/>
      <c r="G23" s="30"/>
      <c r="H23" s="31"/>
    </row>
    <row r="24" spans="1:8" x14ac:dyDescent="0.25">
      <c r="A24" s="9" t="s">
        <v>8</v>
      </c>
      <c r="B24" s="10">
        <v>11000.9</v>
      </c>
      <c r="C24" s="10">
        <v>10863.6</v>
      </c>
      <c r="D24" s="10">
        <f t="shared" ref="D24:D28" si="5">C24/B24*100</f>
        <v>98.751920297430217</v>
      </c>
      <c r="E24" s="10">
        <v>11861</v>
      </c>
      <c r="F24" s="10">
        <v>11599</v>
      </c>
      <c r="G24" s="15">
        <f>F24/E24*100</f>
        <v>97.791080010117199</v>
      </c>
      <c r="H24" s="19">
        <f t="shared" ref="H24:H31" si="6">SUM(F24/C24)*100</f>
        <v>106.76939504400013</v>
      </c>
    </row>
    <row r="25" spans="1:8" x14ac:dyDescent="0.25">
      <c r="A25" s="9" t="s">
        <v>31</v>
      </c>
      <c r="B25" s="10">
        <v>576.6</v>
      </c>
      <c r="C25" s="11">
        <v>576.6</v>
      </c>
      <c r="D25" s="10">
        <f t="shared" si="5"/>
        <v>100</v>
      </c>
      <c r="E25" s="10">
        <v>694.9</v>
      </c>
      <c r="F25" s="11">
        <v>694.9</v>
      </c>
      <c r="G25" s="15">
        <f>F25/E25*100</f>
        <v>100</v>
      </c>
      <c r="H25" s="19">
        <f t="shared" si="6"/>
        <v>120.5168227540756</v>
      </c>
    </row>
    <row r="26" spans="1:8" x14ac:dyDescent="0.25">
      <c r="A26" s="6" t="s">
        <v>9</v>
      </c>
      <c r="B26" s="3">
        <v>29345.9</v>
      </c>
      <c r="C26" s="3">
        <v>28954</v>
      </c>
      <c r="D26" s="3">
        <f t="shared" si="5"/>
        <v>98.664549391908224</v>
      </c>
      <c r="E26" s="3">
        <v>29425.9</v>
      </c>
      <c r="F26" s="3">
        <v>29425.599999999999</v>
      </c>
      <c r="G26" s="15">
        <f t="shared" ref="G26:G30" si="7">F26/E26*100</f>
        <v>99.998980489976503</v>
      </c>
      <c r="H26" s="19">
        <f t="shared" si="6"/>
        <v>101.62879049526836</v>
      </c>
    </row>
    <row r="27" spans="1:8" x14ac:dyDescent="0.25">
      <c r="A27" s="6" t="s">
        <v>10</v>
      </c>
      <c r="B27" s="3">
        <v>18614.3</v>
      </c>
      <c r="C27" s="3">
        <v>16622.900000000001</v>
      </c>
      <c r="D27" s="3">
        <f t="shared" si="5"/>
        <v>89.301773367787135</v>
      </c>
      <c r="E27" s="3">
        <v>3949.4</v>
      </c>
      <c r="F27" s="3">
        <v>3849.5</v>
      </c>
      <c r="G27" s="15">
        <f t="shared" si="7"/>
        <v>97.470501848382028</v>
      </c>
      <c r="H27" s="19">
        <f t="shared" si="6"/>
        <v>23.157812415402844</v>
      </c>
    </row>
    <row r="28" spans="1:8" x14ac:dyDescent="0.25">
      <c r="A28" s="6" t="s">
        <v>11</v>
      </c>
      <c r="B28" s="3">
        <v>41.9</v>
      </c>
      <c r="C28" s="3">
        <v>41.9</v>
      </c>
      <c r="D28" s="3">
        <f t="shared" si="5"/>
        <v>100</v>
      </c>
      <c r="E28" s="3">
        <v>41.9</v>
      </c>
      <c r="F28" s="3">
        <v>41.9</v>
      </c>
      <c r="G28" s="15">
        <f t="shared" si="7"/>
        <v>100</v>
      </c>
      <c r="H28" s="19">
        <f t="shared" si="6"/>
        <v>100</v>
      </c>
    </row>
    <row r="29" spans="1:8" hidden="1" x14ac:dyDescent="0.25">
      <c r="A29" s="6" t="s">
        <v>12</v>
      </c>
      <c r="B29" s="3">
        <v>1642.4</v>
      </c>
      <c r="C29" s="3">
        <v>1642.4</v>
      </c>
      <c r="D29" s="3"/>
      <c r="E29" s="3"/>
      <c r="F29" s="3"/>
      <c r="G29" s="15" t="e">
        <f t="shared" si="7"/>
        <v>#DIV/0!</v>
      </c>
      <c r="H29" s="19">
        <f t="shared" si="6"/>
        <v>0</v>
      </c>
    </row>
    <row r="30" spans="1:8" ht="30" x14ac:dyDescent="0.25">
      <c r="A30" s="6" t="s">
        <v>13</v>
      </c>
      <c r="B30" s="3">
        <v>0.6</v>
      </c>
      <c r="C30" s="3">
        <v>0.6</v>
      </c>
      <c r="D30" s="3">
        <v>1.8</v>
      </c>
      <c r="E30" s="3">
        <v>1.8</v>
      </c>
      <c r="F30" s="3">
        <v>1.8</v>
      </c>
      <c r="G30" s="15">
        <f t="shared" si="7"/>
        <v>100</v>
      </c>
      <c r="H30" s="19" t="s">
        <v>48</v>
      </c>
    </row>
    <row r="31" spans="1:8" x14ac:dyDescent="0.25">
      <c r="A31" s="4" t="s">
        <v>6</v>
      </c>
      <c r="B31" s="5">
        <f>B24+B25+B26+B27+B28+B30+B29</f>
        <v>61222.6</v>
      </c>
      <c r="C31" s="5">
        <f>C24+C25+C26+C27+C28+C30+C29</f>
        <v>58702</v>
      </c>
      <c r="D31" s="5">
        <f>C31/B31*100</f>
        <v>95.882892918628087</v>
      </c>
      <c r="E31" s="5">
        <f>E24+E25+E26+E27+E28+E30+E29</f>
        <v>45974.900000000009</v>
      </c>
      <c r="F31" s="5">
        <f>F24+F25+F26+F27+F28+F30+F29</f>
        <v>45612.700000000004</v>
      </c>
      <c r="G31" s="14">
        <f>F31/E31*100</f>
        <v>99.212178819312271</v>
      </c>
      <c r="H31" s="19">
        <f t="shared" si="6"/>
        <v>77.702122585261151</v>
      </c>
    </row>
    <row r="32" spans="1:8" ht="30" x14ac:dyDescent="0.25">
      <c r="A32" s="6" t="s">
        <v>18</v>
      </c>
      <c r="B32" s="15">
        <f>B22-B31</f>
        <v>-4095.0999999999985</v>
      </c>
      <c r="C32" s="3">
        <f>C22-C31</f>
        <v>-1893.8999999999942</v>
      </c>
      <c r="D32" s="3"/>
      <c r="E32" s="15">
        <f>E22-E31</f>
        <v>-2201.2000000000116</v>
      </c>
      <c r="F32" s="15">
        <f>F22-F31</f>
        <v>1243.2999999999956</v>
      </c>
      <c r="G32" s="15"/>
      <c r="H32" s="12"/>
    </row>
    <row r="33" spans="1:8" x14ac:dyDescent="0.25">
      <c r="A33" s="32" t="s">
        <v>14</v>
      </c>
      <c r="B33" s="33"/>
      <c r="C33" s="33"/>
      <c r="D33" s="33"/>
      <c r="E33" s="33"/>
      <c r="F33" s="33"/>
      <c r="G33" s="33"/>
      <c r="H33" s="34"/>
    </row>
    <row r="34" spans="1:8" ht="29.25" customHeight="1" x14ac:dyDescent="0.25">
      <c r="A34" s="6" t="s">
        <v>26</v>
      </c>
      <c r="B34" s="3">
        <v>0</v>
      </c>
      <c r="C34" s="3">
        <v>0</v>
      </c>
      <c r="D34" s="3"/>
      <c r="E34" s="3">
        <v>0</v>
      </c>
      <c r="F34" s="3">
        <v>0</v>
      </c>
      <c r="G34" s="15"/>
      <c r="H34" s="13"/>
    </row>
    <row r="35" spans="1:8" ht="60" x14ac:dyDescent="0.25">
      <c r="A35" s="16" t="s">
        <v>42</v>
      </c>
      <c r="B35" s="3">
        <v>2165</v>
      </c>
      <c r="C35" s="3">
        <v>2165</v>
      </c>
      <c r="D35" s="3"/>
      <c r="E35" s="3"/>
      <c r="F35" s="3"/>
      <c r="G35" s="15"/>
      <c r="H35" s="13"/>
    </row>
    <row r="36" spans="1:8" ht="75.75" customHeight="1" x14ac:dyDescent="0.25">
      <c r="A36" s="16" t="s">
        <v>30</v>
      </c>
      <c r="B36" s="3">
        <v>-415</v>
      </c>
      <c r="C36" s="3">
        <v>-415</v>
      </c>
      <c r="D36" s="3"/>
      <c r="E36" s="3"/>
      <c r="F36" s="3"/>
      <c r="G36" s="15"/>
      <c r="H36" s="13"/>
    </row>
    <row r="37" spans="1:8" ht="33" customHeight="1" x14ac:dyDescent="0.25">
      <c r="A37" s="6" t="s">
        <v>15</v>
      </c>
      <c r="B37" s="3">
        <f>B31-B22</f>
        <v>4095.0999999999985</v>
      </c>
      <c r="C37" s="3">
        <f>C31-C22</f>
        <v>1893.8999999999942</v>
      </c>
      <c r="D37" s="3"/>
      <c r="E37" s="3">
        <f>E31-E22</f>
        <v>2201.2000000000116</v>
      </c>
      <c r="F37" s="3">
        <f>F31-F22</f>
        <v>-1243.2999999999956</v>
      </c>
      <c r="G37" s="15"/>
      <c r="H37" s="13"/>
    </row>
    <row r="38" spans="1:8" ht="28.5" x14ac:dyDescent="0.25">
      <c r="A38" s="4" t="s">
        <v>35</v>
      </c>
      <c r="B38" s="14">
        <f>SUM(B34:B37)</f>
        <v>5845.0999999999985</v>
      </c>
      <c r="C38" s="14">
        <f>SUM(C34:C37)</f>
        <v>3643.8999999999942</v>
      </c>
      <c r="D38" s="5"/>
      <c r="E38" s="14">
        <f>SUM(E34:E37)</f>
        <v>2201.2000000000116</v>
      </c>
      <c r="F38" s="14">
        <f>SUM(F34:F37)</f>
        <v>-1243.2999999999956</v>
      </c>
      <c r="G38" s="14"/>
      <c r="H38" s="13"/>
    </row>
    <row r="39" spans="1:8" x14ac:dyDescent="0.25">
      <c r="A39" s="7"/>
      <c r="B39" s="8"/>
      <c r="C39" s="8"/>
      <c r="D39" s="8"/>
      <c r="E39" s="8"/>
      <c r="F39" s="8"/>
      <c r="G39" s="8"/>
    </row>
    <row r="40" spans="1:8" ht="15.75" x14ac:dyDescent="0.25">
      <c r="A40" s="20" t="s">
        <v>36</v>
      </c>
      <c r="B40" s="21"/>
      <c r="C40" s="21"/>
      <c r="D40" s="21"/>
      <c r="E40" s="21"/>
      <c r="F40" s="21"/>
      <c r="G40" s="21"/>
      <c r="H40" s="22"/>
    </row>
    <row r="41" spans="1:8" ht="15.75" x14ac:dyDescent="0.25">
      <c r="A41" s="43" t="s">
        <v>38</v>
      </c>
      <c r="B41" s="43"/>
      <c r="C41" s="27"/>
      <c r="D41" s="27"/>
      <c r="E41" s="22" t="s">
        <v>24</v>
      </c>
      <c r="F41" s="27"/>
      <c r="G41" s="27"/>
      <c r="H41" s="27"/>
    </row>
    <row r="42" spans="1:8" ht="15.75" x14ac:dyDescent="0.25">
      <c r="A42" s="22" t="s">
        <v>37</v>
      </c>
      <c r="B42" s="22"/>
      <c r="C42" s="22"/>
      <c r="D42" s="22"/>
      <c r="E42" s="22"/>
      <c r="F42" s="24" t="s">
        <v>21</v>
      </c>
      <c r="G42" s="24"/>
      <c r="H42" s="24"/>
    </row>
    <row r="43" spans="1:8" ht="15.75" x14ac:dyDescent="0.25">
      <c r="A43" s="23"/>
      <c r="B43" s="23"/>
      <c r="C43" s="23"/>
      <c r="D43" s="23"/>
      <c r="E43" s="23"/>
      <c r="F43" s="23"/>
      <c r="G43" s="23"/>
      <c r="H43" s="23"/>
    </row>
  </sheetData>
  <mergeCells count="14">
    <mergeCell ref="F42:H42"/>
    <mergeCell ref="G1:H1"/>
    <mergeCell ref="A2:H2"/>
    <mergeCell ref="C41:D41"/>
    <mergeCell ref="F41:H41"/>
    <mergeCell ref="A7:H7"/>
    <mergeCell ref="A23:H23"/>
    <mergeCell ref="A33:H33"/>
    <mergeCell ref="A3:H3"/>
    <mergeCell ref="A5:A6"/>
    <mergeCell ref="B5:D5"/>
    <mergeCell ref="E5:G5"/>
    <mergeCell ref="A41:B41"/>
    <mergeCell ref="H5:H6"/>
  </mergeCells>
  <phoneticPr fontId="6" type="noConversion"/>
  <pageMargins left="0.70866141732283472" right="0.11811023622047245" top="0.55118110236220474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КФММР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Лазарева</cp:lastModifiedBy>
  <cp:lastPrinted>2023-01-25T07:07:33Z</cp:lastPrinted>
  <dcterms:created xsi:type="dcterms:W3CDTF">2016-03-17T11:05:02Z</dcterms:created>
  <dcterms:modified xsi:type="dcterms:W3CDTF">2025-01-28T05:22:11Z</dcterms:modified>
</cp:coreProperties>
</file>